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-75" windowWidth="15300" windowHeight="87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13" i="1" l="1"/>
  <c r="C9" i="1" l="1"/>
  <c r="D9" i="1"/>
  <c r="H12" i="1"/>
  <c r="I12" i="1"/>
  <c r="N14" i="1"/>
  <c r="N15" i="1"/>
  <c r="N16" i="1"/>
  <c r="N17" i="1"/>
  <c r="N18" i="1"/>
  <c r="N12" i="1"/>
  <c r="C2" i="1"/>
  <c r="C20" i="1"/>
  <c r="B20" i="1"/>
  <c r="I7" i="1"/>
  <c r="I8" i="1"/>
  <c r="I9" i="1"/>
  <c r="I10" i="1"/>
  <c r="I11" i="1"/>
  <c r="N7" i="1"/>
  <c r="N8" i="1"/>
  <c r="N9" i="1"/>
  <c r="N10" i="1"/>
  <c r="N11" i="1"/>
  <c r="N13" i="1"/>
  <c r="N6" i="1"/>
  <c r="I6" i="1"/>
  <c r="D7" i="1"/>
  <c r="D8" i="1"/>
  <c r="D6" i="1"/>
  <c r="M2" i="1"/>
  <c r="H2" i="1"/>
  <c r="D10" i="1"/>
  <c r="C7" i="1"/>
  <c r="H7" i="1"/>
  <c r="C8" i="1"/>
  <c r="H6" i="1"/>
  <c r="C6" i="1"/>
  <c r="H9" i="1"/>
  <c r="H10" i="1"/>
  <c r="H11" i="1"/>
  <c r="H8" i="1"/>
  <c r="I14" i="1" l="1"/>
  <c r="C11" i="1"/>
  <c r="D11" i="1"/>
  <c r="H14" i="1"/>
  <c r="N20" i="1"/>
  <c r="B26" i="1"/>
  <c r="L2" i="1" l="1"/>
  <c r="C19" i="1"/>
  <c r="B19" i="1"/>
  <c r="B18" i="1"/>
  <c r="C18" i="1"/>
  <c r="M14" i="1" l="1"/>
  <c r="M16" i="1"/>
  <c r="M18" i="1"/>
  <c r="D20" i="1"/>
  <c r="M15" i="1"/>
  <c r="M17" i="1"/>
  <c r="M12" i="1"/>
  <c r="M10" i="1"/>
  <c r="M6" i="1"/>
  <c r="M8" i="1"/>
  <c r="M13" i="1"/>
  <c r="M11" i="1"/>
  <c r="M7" i="1"/>
  <c r="M9" i="1"/>
  <c r="D19" i="1"/>
  <c r="D26" i="1"/>
  <c r="D18" i="1"/>
  <c r="M20" i="1" l="1"/>
  <c r="D28" i="1" s="1"/>
  <c r="J13" i="1" l="1"/>
  <c r="O16" i="1"/>
  <c r="O15" i="1"/>
  <c r="J7" i="1"/>
  <c r="J12" i="1"/>
  <c r="O17" i="1"/>
  <c r="O8" i="1"/>
  <c r="J10" i="1"/>
  <c r="J8" i="1"/>
  <c r="J11" i="1"/>
  <c r="O18" i="1"/>
  <c r="O7" i="1"/>
  <c r="O13" i="1"/>
  <c r="E10" i="1"/>
  <c r="E6" i="1"/>
  <c r="J6" i="1"/>
  <c r="O9" i="1"/>
  <c r="E9" i="1"/>
  <c r="O14" i="1"/>
  <c r="J9" i="1"/>
  <c r="O6" i="1"/>
  <c r="O11" i="1"/>
  <c r="O10" i="1"/>
  <c r="O12" i="1"/>
  <c r="E7" i="1"/>
  <c r="E8" i="1"/>
  <c r="C35" i="1" l="1"/>
</calcChain>
</file>

<file path=xl/sharedStrings.xml><?xml version="1.0" encoding="utf-8"?>
<sst xmlns="http://schemas.openxmlformats.org/spreadsheetml/2006/main" count="78" uniqueCount="69">
  <si>
    <t>Subsistance</t>
  </si>
  <si>
    <t>Lux Profits</t>
  </si>
  <si>
    <t>Int Profits</t>
  </si>
  <si>
    <t>Sub Profits</t>
  </si>
  <si>
    <t>Sub Grade</t>
  </si>
  <si>
    <t>Int Grade</t>
  </si>
  <si>
    <t>Lux Grade</t>
  </si>
  <si>
    <t>Externality Exponent</t>
  </si>
  <si>
    <t>Externalities</t>
  </si>
  <si>
    <t>Points of</t>
  </si>
  <si>
    <t>production</t>
  </si>
  <si>
    <t>Luxury</t>
  </si>
  <si>
    <t>Intermediate</t>
  </si>
  <si>
    <t xml:space="preserve"> production</t>
  </si>
  <si>
    <t>Xl</t>
  </si>
  <si>
    <t>Xs</t>
  </si>
  <si>
    <t>ns</t>
  </si>
  <si>
    <t>nl</t>
  </si>
  <si>
    <t>ntotal</t>
  </si>
  <si>
    <t>Total</t>
  </si>
  <si>
    <t>E = externalities costs to each player in the game</t>
  </si>
  <si>
    <t>Pli = production for luxury producer i</t>
  </si>
  <si>
    <t>Pmi = production for intermediate producer i</t>
  </si>
  <si>
    <t>Psi = production for subsistence producer i</t>
  </si>
  <si>
    <t>x = exponential calibration constant</t>
  </si>
  <si>
    <t>nl = number of luxury players</t>
  </si>
  <si>
    <t>ns = number of subsistence players</t>
  </si>
  <si>
    <t>ntotal = number of players total</t>
  </si>
  <si>
    <t>nm = number of intermediate players</t>
  </si>
  <si>
    <t>nm</t>
  </si>
  <si>
    <t>Xm</t>
  </si>
  <si>
    <t>P = production value of the individual</t>
  </si>
  <si>
    <t>G = grade for the individual</t>
  </si>
  <si>
    <t>Xl = emissions production per unit for luxury players</t>
  </si>
  <si>
    <t>Xm = emissions production per unit for intermediate players</t>
  </si>
  <si>
    <t>Xs = emissions production per unit for subsistence players</t>
  </si>
  <si>
    <t>Grade average:</t>
  </si>
  <si>
    <t>emissions generated</t>
  </si>
  <si>
    <t>L1</t>
  </si>
  <si>
    <t>L2</t>
  </si>
  <si>
    <t>I1</t>
  </si>
  <si>
    <t>I2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</si>
  <si>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</si>
  <si>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</si>
  <si>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</si>
  <si>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</si>
  <si>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</si>
  <si>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</si>
  <si>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</si>
  <si>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</si>
  <si>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</si>
  <si>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L3</t>
  </si>
  <si>
    <t>L4</t>
  </si>
  <si>
    <t>I3</t>
  </si>
  <si>
    <t>I4</t>
  </si>
  <si>
    <t>I5</t>
  </si>
  <si>
    <t>I6</t>
  </si>
  <si>
    <t>S10</t>
  </si>
  <si>
    <t>S11</t>
  </si>
  <si>
    <t>ind</t>
  </si>
  <si>
    <t>group</t>
  </si>
  <si>
    <t>social</t>
  </si>
  <si>
    <t>Lux</t>
  </si>
  <si>
    <t>Int</t>
  </si>
  <si>
    <t>Sub</t>
  </si>
  <si>
    <t>S12</t>
  </si>
  <si>
    <t>S13</t>
  </si>
  <si>
    <t>L7</t>
  </si>
  <si>
    <t>Max=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</si>
</sst>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0"/>
      <color indexed="63"/>
      <name val="Arial"/>
      <family val="2"/>
    </font>
    <font>
      <sz val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0" fillId="0" borderId="0" xfId="0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5" fillId="3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0" xfId="0" applyFill="1"/>
    <xf numFmtId="0" fontId="0" fillId="0" borderId="0" xfId="0" applyFill="1" applyAlignment="1">
      <alignment wrapText="1"/>
    </xf>
    <xf numFmtId="0" fontId="5" fillId="2" borderId="0" xfId="0" applyFont="1" applyFill="1" applyAlignment="1">
      <alignment wrapText="1"/>
    </xf>
    <xf numFmtId="0" fontId="1" fillId="5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7" fillId="7" borderId="0" xfId="0" applyFont="1" applyFill="1" applyAlignment="1">
      <alignment wrapText="1"/>
    </xf>
    <xf numFmtId="0" fontId="7" fillId="7" borderId="0" xfId="0" applyFont="1" applyFill="1" applyAlignment="1">
      <alignment horizontal="center" wrapText="1"/>
    </xf>
    <xf numFmtId="1" fontId="7" fillId="7" borderId="0" xfId="0" applyNumberFormat="1" applyFont="1" applyFill="1" applyAlignment="1">
      <alignment horizontal="center" wrapText="1"/>
    </xf>
    <xf numFmtId="0" fontId="8" fillId="3" borderId="0" xfId="0" applyFont="1" applyFill="1" applyAlignment="1">
      <alignment horizontal="right"/>
    </xf>
    <xf numFmtId="0" fontId="8" fillId="3" borderId="0" xfId="0" applyFont="1" applyFill="1"/>
    <xf numFmtId="0" fontId="0" fillId="0" borderId="0" xfId="0" applyFont="1" applyFill="1" applyAlignment="1">
      <alignment wrapText="1"/>
    </xf>
    <xf numFmtId="0" fontId="5" fillId="8" borderId="0" xfId="0" applyFont="1" applyFill="1" applyAlignment="1">
      <alignment horizontal="right" wrapText="1"/>
    </xf>
    <xf numFmtId="0" fontId="5" fillId="7" borderId="0" xfId="0" applyFont="1" applyFill="1" applyAlignment="1">
      <alignment horizontal="right" wrapText="1"/>
    </xf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zoomScale="75" zoomScaleNormal="75" workbookViewId="0">
      <selection activeCell="O44" sqref="O44"/>
    </sheetView>
  </sheetViews>
  <sheetFormatPr defaultRowHeight="15" x14ac:dyDescent="0.25"/>
  <cols>
    <col min="2" max="2" width="12.28515625" customWidth="1"/>
    <col min="3" max="3" width="15.28515625" customWidth="1"/>
    <col min="4" max="4" width="15.7109375" customWidth="1"/>
    <col min="5" max="5" width="12.42578125" customWidth="1"/>
    <col min="6" max="6" width="7" style="9" customWidth="1"/>
    <col min="7" max="7" width="12.7109375" bestFit="1" customWidth="1"/>
    <col min="8" max="8" width="12" customWidth="1"/>
    <col min="9" max="9" width="12.28515625" customWidth="1"/>
    <col min="10" max="10" width="13.28515625" customWidth="1"/>
    <col min="11" max="11" width="8" style="9" customWidth="1"/>
    <col min="12" max="12" width="12.28515625" customWidth="1"/>
    <col min="13" max="13" width="14" customWidth="1"/>
    <col min="14" max="14" width="10.140625" customWidth="1"/>
    <col min="15" max="15" width="10.28515625" customWidth="1"/>
    <col min="17" max="17" width="12" bestFit="1" customWidth="1"/>
    <col min="18" max="18" width="13.28515625" bestFit="1" customWidth="1"/>
  </cols>
  <sheetData>
    <row r="1" spans="1:16" s="3" customFormat="1" x14ac:dyDescent="0.25">
      <c r="A1" s="2"/>
      <c r="B1" s="4" t="s">
        <v>14</v>
      </c>
      <c r="C1" s="4" t="s">
        <v>17</v>
      </c>
      <c r="D1" s="2"/>
      <c r="E1" s="5"/>
      <c r="F1" s="7"/>
      <c r="G1" s="4" t="s">
        <v>30</v>
      </c>
      <c r="H1" s="4" t="s">
        <v>29</v>
      </c>
      <c r="I1" s="5"/>
      <c r="J1" s="5"/>
      <c r="K1" s="8"/>
      <c r="L1" s="4" t="s">
        <v>15</v>
      </c>
      <c r="M1" s="4" t="s">
        <v>16</v>
      </c>
      <c r="N1" s="2"/>
      <c r="O1" s="2"/>
      <c r="P1" s="5"/>
    </row>
    <row r="2" spans="1:16" s="3" customFormat="1" x14ac:dyDescent="0.25">
      <c r="A2" s="2"/>
      <c r="B2" s="3">
        <v>0.2</v>
      </c>
      <c r="C2" s="3">
        <f>COUNT(B6:B9)</f>
        <v>4</v>
      </c>
      <c r="D2" s="20">
        <v>30</v>
      </c>
      <c r="E2" s="2"/>
      <c r="F2" s="8"/>
      <c r="G2" s="3">
        <v>0.03</v>
      </c>
      <c r="H2" s="3">
        <f>COUNT($G$6:$G$12)</f>
        <v>7</v>
      </c>
      <c r="I2" s="20">
        <v>5</v>
      </c>
      <c r="J2" s="2"/>
      <c r="K2" s="8"/>
      <c r="L2" s="3">
        <f>0.0055-0.0005*B26/24</f>
        <v>4.9999999999999992E-3</v>
      </c>
      <c r="M2" s="3">
        <f>COUNT($L$6:$L$18)</f>
        <v>13</v>
      </c>
      <c r="N2" s="20">
        <v>1</v>
      </c>
      <c r="O2" s="2"/>
      <c r="P2" s="2"/>
    </row>
    <row r="3" spans="1:16" s="3" customFormat="1" x14ac:dyDescent="0.25">
      <c r="A3" s="2"/>
      <c r="B3" s="2"/>
      <c r="C3" s="2"/>
      <c r="D3" s="2"/>
      <c r="E3" s="2"/>
      <c r="F3" s="8"/>
      <c r="G3" s="2"/>
      <c r="H3" s="2"/>
      <c r="I3" s="2"/>
      <c r="J3" s="2"/>
      <c r="K3" s="8"/>
      <c r="L3" s="2"/>
      <c r="M3" s="2"/>
      <c r="N3" s="2"/>
      <c r="O3" s="2"/>
      <c r="P3" s="2"/>
    </row>
    <row r="4" spans="1:16" s="3" customFormat="1" ht="15" customHeight="1" x14ac:dyDescent="0.25">
      <c r="A4" s="2"/>
      <c r="B4" s="23" t="s">
        <v>11</v>
      </c>
      <c r="C4" s="10" t="s">
        <v>9</v>
      </c>
      <c r="D4" s="11"/>
      <c r="E4" s="11"/>
      <c r="F4" s="7"/>
      <c r="G4" s="23" t="s">
        <v>12</v>
      </c>
      <c r="H4" s="10" t="s">
        <v>9</v>
      </c>
      <c r="I4" s="11"/>
      <c r="J4" s="11"/>
      <c r="K4" s="7"/>
      <c r="L4" s="22" t="s">
        <v>0</v>
      </c>
      <c r="M4" s="10" t="s">
        <v>9</v>
      </c>
      <c r="N4" s="11"/>
      <c r="O4" s="11"/>
      <c r="P4" s="2"/>
    </row>
    <row r="5" spans="1:16" s="3" customFormat="1" ht="32.25" customHeight="1" x14ac:dyDescent="0.25">
      <c r="A5" s="2"/>
      <c r="B5" s="23" t="s">
        <v>10</v>
      </c>
      <c r="C5" s="10" t="s">
        <v>37</v>
      </c>
      <c r="D5" s="10" t="s">
        <v>1</v>
      </c>
      <c r="E5" s="25" t="s">
        <v>6</v>
      </c>
      <c r="F5" s="7"/>
      <c r="G5" s="23" t="s">
        <v>13</v>
      </c>
      <c r="H5" s="10" t="s">
        <v>37</v>
      </c>
      <c r="I5" s="10" t="s">
        <v>2</v>
      </c>
      <c r="J5" s="25" t="s">
        <v>5</v>
      </c>
      <c r="K5" s="7"/>
      <c r="L5" s="23" t="s">
        <v>10</v>
      </c>
      <c r="M5" s="10" t="s">
        <v>37</v>
      </c>
      <c r="N5" s="10" t="s">
        <v>3</v>
      </c>
      <c r="O5" s="25" t="s">
        <v>4</v>
      </c>
      <c r="P5" s="2"/>
    </row>
    <row r="6" spans="1:16" s="3" customFormat="1" x14ac:dyDescent="0.25">
      <c r="A6" s="33" t="s">
        <v>38</v>
      </c>
      <c r="B6" s="24">
        <v>0</v>
      </c>
      <c r="C6" s="3">
        <f>$B6*$B$2</f>
        <v>0</v>
      </c>
      <c r="D6" s="3">
        <f>$B6 * $D$2</f>
        <v>0</v>
      </c>
      <c r="E6" s="26">
        <f>$D6 - $D$28</f>
        <v>0</v>
      </c>
      <c r="F6" s="33" t="s">
        <v>40</v>
      </c>
      <c r="G6" s="24">
        <v>0</v>
      </c>
      <c r="H6" s="3">
        <f t="shared" ref="H6:H12" si="0">$G6*$G$2</f>
        <v>0</v>
      </c>
      <c r="I6" s="3">
        <f>$G6 * $I$2</f>
        <v>0</v>
      </c>
      <c r="J6" s="26">
        <f>$I6 - $D$28</f>
        <v>0</v>
      </c>
      <c r="K6" s="33" t="s">
        <v>42</v>
      </c>
      <c r="L6" s="24">
        <v>0</v>
      </c>
      <c r="M6" s="3">
        <f t="shared" ref="M6:M18" si="1">$L6*$L$2</f>
        <v>0</v>
      </c>
      <c r="N6" s="3">
        <f>$L6*$N$2</f>
        <v>0</v>
      </c>
      <c r="O6" s="26">
        <f>$N6-$D$28</f>
        <v>0</v>
      </c>
      <c r="P6" s="2"/>
    </row>
    <row r="7" spans="1:16" s="3" customFormat="1" x14ac:dyDescent="0.25">
      <c r="A7" s="33" t="s">
        <v>39</v>
      </c>
      <c r="B7" s="24">
        <v>0</v>
      </c>
      <c r="C7" s="3">
        <f>$B7*$B$2</f>
        <v>0</v>
      </c>
      <c r="D7" s="3">
        <f>$B7 * $D$2</f>
        <v>0</v>
      </c>
      <c r="E7" s="26">
        <f>$D7 - $D$28</f>
        <v>0</v>
      </c>
      <c r="F7" s="33" t="s">
        <v>41</v>
      </c>
      <c r="G7" s="24">
        <v>0</v>
      </c>
      <c r="H7" s="3">
        <f t="shared" si="0"/>
        <v>0</v>
      </c>
      <c r="I7" s="3">
        <f t="shared" ref="I7:I13" si="2">$G7 * $I$2</f>
        <v>0</v>
      </c>
      <c r="J7" s="26">
        <f>$I7 - $D$28</f>
        <v>0</v>
      </c>
      <c r="K7" s="33" t="s">
        <v>43</v>
      </c>
      <c r="L7" s="24">
        <v>0</v>
      </c>
      <c r="M7" s="3">
        <f t="shared" si="1"/>
        <v>0</v>
      </c>
      <c r="N7" s="3">
        <f t="shared" ref="N7:N18" si="3">$L7*$N$2</f>
        <v>0</v>
      </c>
      <c r="O7" s="26">
        <f>$N7-$D$28</f>
        <v>0</v>
      </c>
      <c r="P7" s="2"/>
    </row>
    <row r="8" spans="1:16" s="3" customFormat="1" x14ac:dyDescent="0.25">
      <c r="A8" s="33" t="s">
        <v>51</v>
      </c>
      <c r="B8" s="24">
        <v>0</v>
      </c>
      <c r="C8" s="3">
        <f>$B8*$B$2</f>
        <v>0</v>
      </c>
      <c r="D8" s="3">
        <f>$B8 * $D$2</f>
        <v>0</v>
      </c>
      <c r="E8" s="26">
        <f>$D8 - $D$28</f>
        <v>0</v>
      </c>
      <c r="F8" s="33" t="s">
        <v>53</v>
      </c>
      <c r="G8" s="24">
        <v>0</v>
      </c>
      <c r="H8" s="3">
        <f t="shared" si="0"/>
        <v>0</v>
      </c>
      <c r="I8" s="3">
        <f t="shared" si="2"/>
        <v>0</v>
      </c>
      <c r="J8" s="26">
        <f>$I8 - $D$28</f>
        <v>0</v>
      </c>
      <c r="K8" s="33" t="s">
        <v>44</v>
      </c>
      <c r="L8" s="24">
        <v>0</v>
      </c>
      <c r="M8" s="3">
        <f t="shared" si="1"/>
        <v>0</v>
      </c>
      <c r="N8" s="3">
        <f t="shared" si="3"/>
        <v>0</v>
      </c>
      <c r="O8" s="26">
        <f>$N8-$D$28</f>
        <v>0</v>
      </c>
      <c r="P8" s="2"/>
    </row>
    <row r="9" spans="1:16" s="3" customFormat="1" x14ac:dyDescent="0.25">
      <c r="A9" s="33" t="s">
        <v>52</v>
      </c>
      <c r="B9" s="24">
        <v>0</v>
      </c>
      <c r="C9" s="3">
        <f t="shared" ref="C9" si="4">$B9*$B$2</f>
        <v>0</v>
      </c>
      <c r="D9" s="3">
        <f t="shared" ref="D9" si="5">$B9 * $D$2</f>
        <v>0</v>
      </c>
      <c r="E9" s="26">
        <f>$D9 - $D$28</f>
        <v>0</v>
      </c>
      <c r="F9" s="33" t="s">
        <v>54</v>
      </c>
      <c r="G9" s="24">
        <v>0</v>
      </c>
      <c r="H9" s="3">
        <f t="shared" si="0"/>
        <v>0</v>
      </c>
      <c r="I9" s="3">
        <f t="shared" si="2"/>
        <v>0</v>
      </c>
      <c r="J9" s="26">
        <f>$I9 - $D$28</f>
        <v>0</v>
      </c>
      <c r="K9" s="33" t="s">
        <v>45</v>
      </c>
      <c r="L9" s="24">
        <v>0</v>
      </c>
      <c r="M9" s="3">
        <f t="shared" si="1"/>
        <v>0</v>
      </c>
      <c r="N9" s="3">
        <f t="shared" si="3"/>
        <v>0</v>
      </c>
      <c r="O9" s="26">
        <f>$N9-$D$28</f>
        <v>0</v>
      </c>
      <c r="P9" s="2"/>
    </row>
    <row r="10" spans="1:16" s="3" customFormat="1" x14ac:dyDescent="0.25">
      <c r="A10" s="2"/>
      <c r="B10" s="2">
        <v>7</v>
      </c>
      <c r="C10" s="15" t="s">
        <v>19</v>
      </c>
      <c r="D10" s="2">
        <f>$B10 * 34</f>
        <v>238</v>
      </c>
      <c r="E10" s="2">
        <f>$D10 - $D$28</f>
        <v>238</v>
      </c>
      <c r="F10" s="33" t="s">
        <v>55</v>
      </c>
      <c r="G10" s="24">
        <v>0</v>
      </c>
      <c r="H10" s="3">
        <f t="shared" si="0"/>
        <v>0</v>
      </c>
      <c r="I10" s="3">
        <f t="shared" si="2"/>
        <v>0</v>
      </c>
      <c r="J10" s="26">
        <f>$I10 - $D$28</f>
        <v>0</v>
      </c>
      <c r="K10" s="33" t="s">
        <v>46</v>
      </c>
      <c r="L10" s="24">
        <v>0</v>
      </c>
      <c r="M10" s="3">
        <f t="shared" si="1"/>
        <v>0</v>
      </c>
      <c r="N10" s="3">
        <f t="shared" si="3"/>
        <v>0</v>
      </c>
      <c r="O10" s="26">
        <f>$N10-$D$28</f>
        <v>0</v>
      </c>
      <c r="P10" s="2"/>
    </row>
    <row r="11" spans="1:16" s="3" customFormat="1" x14ac:dyDescent="0.25">
      <c r="A11" s="2"/>
      <c r="B11" s="2"/>
      <c r="C11" s="3">
        <f>SUM(C6:C9)</f>
        <v>0</v>
      </c>
      <c r="D11" s="3">
        <f>SUM(D6:D9)</f>
        <v>0</v>
      </c>
      <c r="E11" s="2"/>
      <c r="F11" s="33" t="s">
        <v>56</v>
      </c>
      <c r="G11" s="24">
        <v>0</v>
      </c>
      <c r="H11" s="3">
        <f t="shared" si="0"/>
        <v>0</v>
      </c>
      <c r="I11" s="3">
        <f t="shared" si="2"/>
        <v>0</v>
      </c>
      <c r="J11" s="26">
        <f>$I11 - $D$28</f>
        <v>0</v>
      </c>
      <c r="K11" s="33" t="s">
        <v>47</v>
      </c>
      <c r="L11" s="24">
        <v>0</v>
      </c>
      <c r="M11" s="3">
        <f t="shared" si="1"/>
        <v>0</v>
      </c>
      <c r="N11" s="3">
        <f t="shared" si="3"/>
        <v>0</v>
      </c>
      <c r="O11" s="26">
        <f>$N11-$D$28</f>
        <v>0</v>
      </c>
      <c r="P11" s="2"/>
    </row>
    <row r="12" spans="1:16" s="3" customFormat="1" x14ac:dyDescent="0.25">
      <c r="A12" s="2"/>
      <c r="B12" s="2"/>
      <c r="C12" s="12"/>
      <c r="D12" s="2"/>
      <c r="E12" s="2"/>
      <c r="F12" s="33" t="s">
        <v>67</v>
      </c>
      <c r="G12" s="24">
        <v>0</v>
      </c>
      <c r="H12" s="3">
        <f t="shared" si="0"/>
        <v>0</v>
      </c>
      <c r="I12" s="3">
        <f t="shared" si="2"/>
        <v>0</v>
      </c>
      <c r="J12" s="26">
        <f>$I12 - $D$28</f>
        <v>0</v>
      </c>
      <c r="K12" s="33" t="s">
        <v>48</v>
      </c>
      <c r="L12" s="24">
        <v>0</v>
      </c>
      <c r="M12" s="3">
        <f t="shared" si="1"/>
        <v>0</v>
      </c>
      <c r="N12" s="3">
        <f t="shared" si="3"/>
        <v>0</v>
      </c>
      <c r="O12" s="26">
        <f>$N12-$D$28</f>
        <v>0</v>
      </c>
      <c r="P12" s="2"/>
    </row>
    <row r="13" spans="1:16" s="3" customFormat="1" x14ac:dyDescent="0.25">
      <c r="A13" s="34" t="s">
        <v>68</v>
      </c>
      <c r="B13" s="35">
        <v>10</v>
      </c>
      <c r="C13" s="12"/>
      <c r="D13" s="2"/>
      <c r="E13" s="2"/>
      <c r="F13" s="8"/>
      <c r="G13" s="2">
        <v>5</v>
      </c>
      <c r="H13" s="15" t="s">
        <v>19</v>
      </c>
      <c r="I13" s="2">
        <f t="shared" si="2"/>
        <v>25</v>
      </c>
      <c r="J13" s="2">
        <f>$I13 - $D$28</f>
        <v>25</v>
      </c>
      <c r="K13" s="33" t="s">
        <v>49</v>
      </c>
      <c r="L13" s="24">
        <v>0</v>
      </c>
      <c r="M13" s="3">
        <f t="shared" si="1"/>
        <v>0</v>
      </c>
      <c r="N13" s="3">
        <f t="shared" si="3"/>
        <v>0</v>
      </c>
      <c r="O13" s="26">
        <f>$N13-$D$28</f>
        <v>0</v>
      </c>
      <c r="P13" s="2"/>
    </row>
    <row r="14" spans="1:16" s="3" customFormat="1" x14ac:dyDescent="0.25">
      <c r="A14" s="27"/>
      <c r="B14" s="2"/>
      <c r="C14" s="12"/>
      <c r="D14" s="2"/>
      <c r="E14" s="2"/>
      <c r="F14" s="8"/>
      <c r="G14" s="2">
        <v>5</v>
      </c>
      <c r="H14" s="3">
        <f>SUM(H6:H12)</f>
        <v>0</v>
      </c>
      <c r="I14" s="3">
        <f>SUM(I6:I13)</f>
        <v>25</v>
      </c>
      <c r="J14" s="2"/>
      <c r="K14" s="33" t="s">
        <v>50</v>
      </c>
      <c r="L14" s="24">
        <v>0</v>
      </c>
      <c r="M14" s="3">
        <f t="shared" si="1"/>
        <v>0</v>
      </c>
      <c r="N14" s="3">
        <f t="shared" si="3"/>
        <v>0</v>
      </c>
      <c r="O14" s="26">
        <f>$N14-$D$28</f>
        <v>0</v>
      </c>
      <c r="P14" s="2"/>
    </row>
    <row r="15" spans="1:16" s="3" customFormat="1" x14ac:dyDescent="0.25">
      <c r="A15" s="27" t="s">
        <v>59</v>
      </c>
      <c r="B15" s="2"/>
      <c r="C15" s="12"/>
      <c r="D15" s="2"/>
      <c r="E15" s="2"/>
      <c r="F15" s="8" t="s">
        <v>68</v>
      </c>
      <c r="G15" s="35">
        <v>55</v>
      </c>
      <c r="H15" s="2"/>
      <c r="I15" s="2"/>
      <c r="J15" s="2"/>
      <c r="K15" s="33" t="s">
        <v>57</v>
      </c>
      <c r="L15" s="24">
        <v>0</v>
      </c>
      <c r="M15" s="3">
        <f t="shared" si="1"/>
        <v>0</v>
      </c>
      <c r="N15" s="3">
        <f t="shared" si="3"/>
        <v>0</v>
      </c>
      <c r="O15" s="26">
        <f>$N15-$D$28</f>
        <v>0</v>
      </c>
      <c r="P15" s="2"/>
    </row>
    <row r="16" spans="1:16" s="3" customFormat="1" x14ac:dyDescent="0.25">
      <c r="A16" s="27" t="s">
        <v>60</v>
      </c>
      <c r="B16" s="28" t="s">
        <v>62</v>
      </c>
      <c r="C16" s="28" t="s">
        <v>63</v>
      </c>
      <c r="D16" s="28" t="s">
        <v>64</v>
      </c>
      <c r="E16" s="2"/>
      <c r="F16" s="8"/>
      <c r="G16" s="2"/>
      <c r="H16" s="2"/>
      <c r="I16" s="2"/>
      <c r="J16" s="2"/>
      <c r="K16" s="33" t="s">
        <v>58</v>
      </c>
      <c r="L16" s="24">
        <v>0</v>
      </c>
      <c r="M16" s="3">
        <f t="shared" si="1"/>
        <v>0</v>
      </c>
      <c r="N16" s="3">
        <f t="shared" si="3"/>
        <v>0</v>
      </c>
      <c r="O16" s="26">
        <f>$N16-$D$28</f>
        <v>0</v>
      </c>
      <c r="P16" s="2"/>
    </row>
    <row r="17" spans="1:16" s="3" customFormat="1" x14ac:dyDescent="0.25">
      <c r="A17" s="27" t="s">
        <v>61</v>
      </c>
      <c r="B17" s="28"/>
      <c r="C17" s="28"/>
      <c r="D17" s="28"/>
      <c r="E17" s="2"/>
      <c r="F17" s="8"/>
      <c r="G17" s="2"/>
      <c r="H17" s="2"/>
      <c r="I17" s="2"/>
      <c r="J17" s="2"/>
      <c r="K17" s="33" t="s">
        <v>65</v>
      </c>
      <c r="L17" s="24">
        <v>0</v>
      </c>
      <c r="M17" s="3">
        <f t="shared" si="1"/>
        <v>0</v>
      </c>
      <c r="N17" s="3">
        <f t="shared" si="3"/>
        <v>0</v>
      </c>
      <c r="O17" s="26">
        <f>$N17-$D$28</f>
        <v>0</v>
      </c>
      <c r="P17" s="2"/>
    </row>
    <row r="18" spans="1:16" s="3" customFormat="1" x14ac:dyDescent="0.25">
      <c r="A18" s="12"/>
      <c r="B18" s="29">
        <f>$D$2/$B$2*$B$26</f>
        <v>3600</v>
      </c>
      <c r="C18" s="29">
        <f>$I$2/$G$2*$B$26</f>
        <v>4000.0000000000005</v>
      </c>
      <c r="D18" s="29">
        <f>$N$2/$L$2*$B$26</f>
        <v>4800.0000000000009</v>
      </c>
      <c r="E18" s="2"/>
      <c r="F18" s="8"/>
      <c r="G18" s="2"/>
      <c r="H18" s="2"/>
      <c r="I18" s="2"/>
      <c r="J18" s="2"/>
      <c r="K18" s="33" t="s">
        <v>66</v>
      </c>
      <c r="L18" s="24">
        <v>0</v>
      </c>
      <c r="M18" s="3">
        <f t="shared" si="1"/>
        <v>0</v>
      </c>
      <c r="N18" s="3">
        <f t="shared" si="3"/>
        <v>0</v>
      </c>
      <c r="O18" s="26">
        <f>$N18-$D$28</f>
        <v>0</v>
      </c>
      <c r="P18" s="2"/>
    </row>
    <row r="19" spans="1:16" s="3" customFormat="1" x14ac:dyDescent="0.25">
      <c r="A19" s="2"/>
      <c r="B19" s="29">
        <f>$D$2/$B$2*$B$26/$C$2</f>
        <v>900</v>
      </c>
      <c r="C19" s="29">
        <f>$I$2/$G$2*$B$26/$H$2</f>
        <v>571.42857142857144</v>
      </c>
      <c r="D19" s="29">
        <f>$N$2/$L$2*$B$26/$M$2</f>
        <v>369.23076923076928</v>
      </c>
      <c r="E19" s="2"/>
      <c r="F19" s="8"/>
      <c r="G19" s="2"/>
      <c r="H19" s="2"/>
      <c r="I19" s="2"/>
      <c r="J19" s="2"/>
      <c r="K19" s="17"/>
      <c r="L19" s="2"/>
      <c r="M19" s="15" t="s">
        <v>19</v>
      </c>
      <c r="N19" s="2"/>
      <c r="O19" s="2"/>
      <c r="P19" s="2"/>
    </row>
    <row r="20" spans="1:16" s="3" customFormat="1" x14ac:dyDescent="0.25">
      <c r="A20" s="2"/>
      <c r="B20" s="29">
        <f>$D$2/$B$2</f>
        <v>150</v>
      </c>
      <c r="C20" s="29">
        <f>$I$2/$G$2</f>
        <v>166.66666666666669</v>
      </c>
      <c r="D20" s="29">
        <f>$N$2/$L$2</f>
        <v>200.00000000000003</v>
      </c>
      <c r="E20" s="2"/>
      <c r="F20" s="8"/>
      <c r="G20" s="2"/>
      <c r="H20" s="2"/>
      <c r="I20" s="2"/>
      <c r="J20" s="2"/>
      <c r="K20" s="17"/>
      <c r="L20" s="2"/>
      <c r="M20" s="3">
        <f>SUM(M6:M18)</f>
        <v>0</v>
      </c>
      <c r="N20" s="3">
        <f>SUM(N6:N18)</f>
        <v>0</v>
      </c>
      <c r="O20" s="2"/>
      <c r="P20" s="2"/>
    </row>
    <row r="21" spans="1:16" s="3" customFormat="1" x14ac:dyDescent="0.25">
      <c r="A21" s="2"/>
      <c r="B21" s="12"/>
      <c r="C21" s="12"/>
      <c r="D21" s="12"/>
      <c r="E21" s="2"/>
      <c r="F21" s="8"/>
      <c r="G21" s="2"/>
      <c r="H21" s="2"/>
      <c r="I21" s="2"/>
      <c r="J21" s="2"/>
      <c r="K21" s="17" t="s">
        <v>68</v>
      </c>
      <c r="L21" s="35">
        <v>240</v>
      </c>
      <c r="M21" s="2"/>
      <c r="N21" s="2"/>
      <c r="O21" s="2"/>
      <c r="P21" s="2"/>
    </row>
    <row r="22" spans="1:16" s="3" customFormat="1" x14ac:dyDescent="0.25">
      <c r="A22" s="2"/>
      <c r="B22" s="2"/>
      <c r="C22" s="12"/>
      <c r="D22" s="2"/>
      <c r="E22" s="2"/>
      <c r="F22" s="8"/>
      <c r="G22" s="2"/>
      <c r="H22" s="2"/>
      <c r="I22" s="2"/>
      <c r="J22" s="2"/>
      <c r="K22" s="17"/>
      <c r="L22" s="14"/>
      <c r="M22" s="14"/>
      <c r="N22" s="14"/>
      <c r="O22" s="14"/>
      <c r="P22" s="2"/>
    </row>
    <row r="23" spans="1:16" s="3" customFormat="1" x14ac:dyDescent="0.25">
      <c r="A23" s="2"/>
      <c r="B23" s="2"/>
      <c r="C23" s="2"/>
      <c r="D23" s="2"/>
      <c r="E23" s="2"/>
      <c r="F23" s="8"/>
      <c r="G23" s="2"/>
      <c r="H23" s="2"/>
      <c r="I23" s="2"/>
      <c r="J23" s="2"/>
      <c r="K23" s="30"/>
      <c r="L23" s="31"/>
      <c r="M23" s="31"/>
      <c r="N23" s="31"/>
      <c r="O23" s="31"/>
      <c r="P23" s="2"/>
    </row>
    <row r="24" spans="1:16" s="3" customFormat="1" x14ac:dyDescent="0.25">
      <c r="A24" s="2"/>
      <c r="B24" s="2"/>
      <c r="C24" s="2"/>
      <c r="D24" s="2"/>
      <c r="E24" s="2"/>
      <c r="F24" s="8"/>
      <c r="G24" s="2"/>
      <c r="H24" s="2"/>
      <c r="I24" s="2"/>
      <c r="J24" s="2"/>
      <c r="K24" s="30"/>
      <c r="L24" s="31"/>
      <c r="M24" s="31"/>
      <c r="N24" s="31"/>
      <c r="O24" s="31"/>
      <c r="P24" s="2"/>
    </row>
    <row r="25" spans="1:16" s="3" customFormat="1" ht="30" x14ac:dyDescent="0.25">
      <c r="A25" s="2"/>
      <c r="B25" s="10" t="s">
        <v>18</v>
      </c>
      <c r="C25" s="2"/>
      <c r="D25" s="10" t="s">
        <v>7</v>
      </c>
      <c r="E25" s="2"/>
      <c r="F25" s="8"/>
      <c r="G25" s="2"/>
      <c r="H25" s="2"/>
      <c r="I25" s="2"/>
      <c r="J25" s="2"/>
      <c r="K25" s="30"/>
      <c r="L25" s="31"/>
      <c r="M25" s="31"/>
      <c r="N25" s="31"/>
      <c r="O25" s="31"/>
      <c r="P25" s="2"/>
    </row>
    <row r="26" spans="1:16" s="3" customFormat="1" x14ac:dyDescent="0.25">
      <c r="A26" s="2"/>
      <c r="B26" s="3">
        <f>SUM($C$2,$H$2,$M$2)</f>
        <v>24</v>
      </c>
      <c r="C26" s="2"/>
      <c r="D26" s="6">
        <f>LOG(B13*C2*D2+G15*H2*I2+L21*M2*N2-35*B26)/LOG(B13*B2*C2+G15*G2*H2+L21*M2*L2)</f>
        <v>2.414602844915358</v>
      </c>
      <c r="E26" s="21"/>
      <c r="F26" s="8"/>
      <c r="G26" s="2"/>
      <c r="H26" s="2"/>
      <c r="I26" s="2"/>
      <c r="J26" s="2"/>
      <c r="K26" s="30"/>
      <c r="L26" s="31"/>
      <c r="M26" s="31"/>
      <c r="N26" s="31"/>
      <c r="O26" s="31"/>
      <c r="P26" s="2"/>
    </row>
    <row r="27" spans="1:16" s="3" customFormat="1" x14ac:dyDescent="0.25">
      <c r="A27" s="2"/>
      <c r="B27" s="2"/>
      <c r="C27" s="13"/>
      <c r="D27" s="10" t="s">
        <v>8</v>
      </c>
      <c r="E27" s="2"/>
      <c r="F27" s="8"/>
      <c r="G27" s="2"/>
      <c r="H27" s="2"/>
      <c r="I27" s="2"/>
      <c r="J27" s="2"/>
      <c r="K27" s="30"/>
      <c r="L27" s="31"/>
      <c r="M27" s="31"/>
      <c r="N27" s="31"/>
      <c r="O27" s="31"/>
      <c r="P27" s="2"/>
    </row>
    <row r="28" spans="1:16" s="3" customFormat="1" x14ac:dyDescent="0.25">
      <c r="A28" s="2"/>
      <c r="B28" s="2"/>
      <c r="C28" s="13"/>
      <c r="D28" s="3">
        <f>SUM(C11,H14,M20)^D26/$B$26</f>
        <v>0</v>
      </c>
      <c r="E28" s="2"/>
      <c r="F28" s="8"/>
      <c r="G28" s="2"/>
      <c r="H28" s="2"/>
      <c r="I28" s="2"/>
      <c r="J28" s="2"/>
      <c r="K28" s="30"/>
      <c r="L28" s="31"/>
      <c r="M28" s="31"/>
      <c r="N28" s="31"/>
      <c r="O28" s="31"/>
      <c r="P28" s="2"/>
    </row>
    <row r="29" spans="1:16" s="3" customFormat="1" x14ac:dyDescent="0.25">
      <c r="A29" s="2"/>
      <c r="B29" s="2"/>
      <c r="C29" s="13"/>
      <c r="D29" s="2"/>
      <c r="E29" s="2"/>
      <c r="F29" s="8"/>
      <c r="G29" s="2"/>
      <c r="H29" s="2"/>
      <c r="I29" s="2"/>
      <c r="J29" s="2"/>
      <c r="K29" s="30"/>
      <c r="L29" s="31"/>
      <c r="M29" s="31"/>
      <c r="N29" s="31"/>
      <c r="O29" s="31"/>
      <c r="P29" s="2"/>
    </row>
    <row r="30" spans="1:16" s="3" customFormat="1" x14ac:dyDescent="0.25">
      <c r="A30" s="2"/>
      <c r="B30" s="14"/>
      <c r="C30" s="2"/>
      <c r="D30" s="14"/>
      <c r="E30" s="2"/>
      <c r="F30" s="8"/>
      <c r="G30" s="2"/>
      <c r="H30" s="2"/>
      <c r="I30" s="2"/>
      <c r="J30" s="2"/>
      <c r="K30" s="30"/>
      <c r="L30" s="31"/>
      <c r="M30" s="31"/>
      <c r="N30" s="31"/>
      <c r="O30" s="31"/>
      <c r="P30" s="2"/>
    </row>
    <row r="31" spans="1:16" s="3" customFormat="1" ht="15" customHeight="1" x14ac:dyDescent="0.25">
      <c r="A31"/>
      <c r="B31" s="16"/>
      <c r="C31" s="20"/>
      <c r="D31" s="16"/>
      <c r="E31" s="32"/>
      <c r="F31" s="9"/>
      <c r="G31"/>
      <c r="H31"/>
      <c r="I31"/>
      <c r="J31"/>
      <c r="K31" s="9"/>
      <c r="L31" s="16"/>
      <c r="M31" s="16"/>
      <c r="N31" s="16"/>
      <c r="O31" s="16"/>
      <c r="P31"/>
    </row>
    <row r="32" spans="1:16" s="3" customFormat="1" ht="15" customHeight="1" x14ac:dyDescent="0.25">
      <c r="A32"/>
      <c r="B32" s="16"/>
      <c r="C32" s="20"/>
      <c r="D32" s="16"/>
      <c r="E32" s="32"/>
      <c r="F32" s="9"/>
      <c r="G32"/>
      <c r="H32"/>
      <c r="I32"/>
      <c r="J32"/>
      <c r="K32" s="9"/>
      <c r="L32" s="16"/>
      <c r="M32" s="16"/>
      <c r="N32" s="16"/>
      <c r="O32" s="16"/>
      <c r="P32"/>
    </row>
    <row r="33" spans="1:16" s="3" customFormat="1" ht="15" customHeight="1" x14ac:dyDescent="0.25">
      <c r="A33"/>
      <c r="B33" s="16"/>
      <c r="C33" s="20"/>
      <c r="D33" s="16"/>
      <c r="E33" s="32"/>
      <c r="F33" s="9"/>
      <c r="G33"/>
      <c r="H33"/>
      <c r="I33"/>
      <c r="J33"/>
      <c r="K33" s="9"/>
      <c r="L33"/>
      <c r="M33"/>
      <c r="N33"/>
      <c r="O33"/>
      <c r="P33"/>
    </row>
    <row r="34" spans="1:16" s="3" customFormat="1" ht="15" customHeight="1" x14ac:dyDescent="0.25">
      <c r="A34"/>
      <c r="B34" s="16"/>
      <c r="C34" s="18" t="s">
        <v>36</v>
      </c>
      <c r="D34" s="16"/>
      <c r="E34"/>
      <c r="F34" s="9"/>
      <c r="G34"/>
      <c r="H34"/>
      <c r="I34"/>
      <c r="J34"/>
      <c r="K34" s="9"/>
      <c r="L34"/>
      <c r="M34"/>
      <c r="N34"/>
      <c r="O34"/>
      <c r="P34"/>
    </row>
    <row r="35" spans="1:16" s="3" customFormat="1" ht="15" customHeight="1" x14ac:dyDescent="0.25">
      <c r="A35"/>
      <c r="B35"/>
      <c r="C35" s="19">
        <f>SUM(E6:E9, J6:J12, O6:O18)/B26</f>
        <v>0</v>
      </c>
      <c r="D35"/>
      <c r="E35"/>
      <c r="F35" s="9"/>
      <c r="G35"/>
      <c r="H35"/>
      <c r="I35"/>
      <c r="J35"/>
      <c r="K35" s="9"/>
      <c r="L35"/>
      <c r="M35"/>
      <c r="N35"/>
      <c r="O35"/>
      <c r="P35"/>
    </row>
    <row r="36" spans="1:16" s="3" customFormat="1" ht="15" customHeight="1" x14ac:dyDescent="0.25">
      <c r="A36"/>
      <c r="B36"/>
      <c r="C36"/>
      <c r="D36"/>
      <c r="E36"/>
      <c r="F36" s="9"/>
      <c r="G36"/>
      <c r="H36"/>
      <c r="I36"/>
      <c r="J36"/>
      <c r="K36" s="9"/>
      <c r="L36"/>
      <c r="M36"/>
      <c r="N36"/>
      <c r="O36"/>
      <c r="P36"/>
    </row>
    <row r="37" spans="1:16" s="3" customFormat="1" ht="15" customHeight="1" x14ac:dyDescent="0.25">
      <c r="A37"/>
      <c r="B37"/>
      <c r="C37" s="1"/>
      <c r="D37"/>
      <c r="E37"/>
      <c r="F37" s="9"/>
      <c r="G37"/>
      <c r="H37"/>
      <c r="I37"/>
      <c r="J37"/>
      <c r="K37" s="9"/>
      <c r="L37"/>
      <c r="M37"/>
      <c r="N37"/>
      <c r="O37"/>
      <c r="P37"/>
    </row>
    <row r="38" spans="1:16" s="3" customFormat="1" ht="15" customHeight="1" x14ac:dyDescent="0.25">
      <c r="A38"/>
      <c r="B38"/>
      <c r="C38" s="1"/>
      <c r="D38"/>
      <c r="E38"/>
      <c r="F38" s="9"/>
      <c r="G38"/>
      <c r="H38"/>
      <c r="I38"/>
      <c r="J38"/>
      <c r="K38" s="9"/>
      <c r="L38"/>
      <c r="M38"/>
      <c r="N38"/>
      <c r="O38"/>
      <c r="P38"/>
    </row>
    <row r="39" spans="1:16" s="3" customFormat="1" ht="15" customHeight="1" x14ac:dyDescent="0.25">
      <c r="A39"/>
      <c r="B39"/>
      <c r="C39" s="1" t="s">
        <v>31</v>
      </c>
      <c r="D39"/>
      <c r="E39"/>
      <c r="F39" s="9"/>
      <c r="G39"/>
      <c r="H39"/>
      <c r="I39"/>
      <c r="J39"/>
      <c r="K39" s="9"/>
      <c r="L39"/>
      <c r="M39"/>
      <c r="N39"/>
      <c r="O39"/>
      <c r="P39"/>
    </row>
    <row r="40" spans="1:16" s="3" customFormat="1" ht="15" customHeight="1" x14ac:dyDescent="0.25">
      <c r="A40"/>
      <c r="B40"/>
      <c r="C40" s="1" t="s">
        <v>32</v>
      </c>
      <c r="D40"/>
      <c r="E40"/>
      <c r="F40" s="9"/>
      <c r="G40"/>
      <c r="H40"/>
      <c r="I40"/>
      <c r="J40"/>
      <c r="K40" s="9"/>
      <c r="L40"/>
      <c r="M40"/>
      <c r="N40"/>
      <c r="O40"/>
      <c r="P40"/>
    </row>
    <row r="41" spans="1:16" s="3" customFormat="1" ht="15" customHeight="1" x14ac:dyDescent="0.25">
      <c r="A41"/>
      <c r="B41"/>
      <c r="C41" s="1" t="s">
        <v>20</v>
      </c>
      <c r="D41"/>
      <c r="E41"/>
      <c r="F41" s="9"/>
      <c r="G41"/>
      <c r="H41"/>
      <c r="I41"/>
      <c r="J41"/>
      <c r="K41" s="9"/>
      <c r="L41"/>
      <c r="M41"/>
      <c r="N41"/>
      <c r="O41"/>
      <c r="P41"/>
    </row>
    <row r="42" spans="1:16" s="3" customFormat="1" ht="15" customHeight="1" x14ac:dyDescent="0.25">
      <c r="A42"/>
      <c r="B42"/>
      <c r="C42" s="1" t="s">
        <v>25</v>
      </c>
      <c r="D42"/>
      <c r="E42"/>
      <c r="F42" s="9"/>
      <c r="G42"/>
      <c r="H42"/>
      <c r="I42"/>
      <c r="J42"/>
      <c r="K42" s="9"/>
      <c r="L42"/>
      <c r="M42"/>
      <c r="N42"/>
      <c r="O42"/>
      <c r="P42"/>
    </row>
    <row r="43" spans="1:16" s="3" customFormat="1" ht="15" customHeight="1" x14ac:dyDescent="0.25">
      <c r="A43"/>
      <c r="B43"/>
      <c r="C43" s="1" t="s">
        <v>28</v>
      </c>
      <c r="D43"/>
      <c r="E43"/>
      <c r="F43" s="9"/>
      <c r="G43"/>
      <c r="H43"/>
      <c r="I43"/>
      <c r="J43"/>
      <c r="K43" s="9"/>
      <c r="L43"/>
      <c r="M43"/>
      <c r="N43"/>
      <c r="O43"/>
      <c r="P43"/>
    </row>
    <row r="44" spans="1:16" s="3" customFormat="1" ht="15" customHeight="1" x14ac:dyDescent="0.25">
      <c r="A44"/>
      <c r="B44"/>
      <c r="C44" s="1" t="s">
        <v>26</v>
      </c>
      <c r="D44"/>
      <c r="E44"/>
      <c r="F44" s="9"/>
      <c r="G44"/>
      <c r="H44"/>
      <c r="I44"/>
      <c r="J44"/>
      <c r="K44" s="9"/>
      <c r="L44"/>
      <c r="M44"/>
      <c r="N44"/>
      <c r="O44"/>
      <c r="P44"/>
    </row>
    <row r="45" spans="1:16" s="3" customFormat="1" ht="15" customHeight="1" x14ac:dyDescent="0.25">
      <c r="A45"/>
      <c r="B45"/>
      <c r="C45" s="1" t="s">
        <v>27</v>
      </c>
      <c r="D45"/>
      <c r="E45"/>
      <c r="F45" s="9"/>
      <c r="G45"/>
      <c r="H45"/>
      <c r="I45"/>
      <c r="J45"/>
      <c r="K45" s="9"/>
      <c r="L45"/>
      <c r="M45"/>
      <c r="N45"/>
      <c r="O45"/>
      <c r="P45"/>
    </row>
    <row r="46" spans="1:16" s="3" customFormat="1" ht="15" customHeight="1" x14ac:dyDescent="0.25">
      <c r="A46"/>
      <c r="B46"/>
      <c r="C46" s="1" t="s">
        <v>33</v>
      </c>
      <c r="D46"/>
      <c r="E46"/>
      <c r="F46" s="9"/>
      <c r="G46"/>
      <c r="H46"/>
      <c r="I46"/>
      <c r="J46"/>
      <c r="K46" s="9"/>
      <c r="L46"/>
      <c r="M46"/>
      <c r="N46"/>
      <c r="O46"/>
      <c r="P46"/>
    </row>
    <row r="47" spans="1:16" s="3" customFormat="1" ht="15" customHeight="1" x14ac:dyDescent="0.25">
      <c r="A47"/>
      <c r="B47"/>
      <c r="C47" s="1" t="s">
        <v>34</v>
      </c>
      <c r="D47"/>
      <c r="E47"/>
      <c r="F47" s="9"/>
      <c r="G47"/>
      <c r="H47"/>
      <c r="I47"/>
      <c r="J47"/>
      <c r="K47" s="9"/>
      <c r="L47"/>
      <c r="M47"/>
      <c r="N47"/>
      <c r="O47"/>
      <c r="P47"/>
    </row>
    <row r="48" spans="1:16" s="3" customFormat="1" ht="15" customHeight="1" x14ac:dyDescent="0.25">
      <c r="A48"/>
      <c r="B48"/>
      <c r="C48" s="1" t="s">
        <v>35</v>
      </c>
      <c r="D48"/>
      <c r="E48"/>
      <c r="F48" s="9"/>
      <c r="G48"/>
      <c r="H48"/>
      <c r="I48"/>
      <c r="J48"/>
      <c r="K48" s="9"/>
      <c r="L48"/>
      <c r="M48"/>
      <c r="N48"/>
      <c r="O48"/>
      <c r="P48"/>
    </row>
    <row r="49" spans="1:16" s="3" customFormat="1" ht="15" customHeight="1" x14ac:dyDescent="0.25">
      <c r="A49"/>
      <c r="B49"/>
      <c r="C49" s="1" t="s">
        <v>21</v>
      </c>
      <c r="D49"/>
      <c r="E49"/>
      <c r="F49" s="9"/>
      <c r="G49"/>
      <c r="H49"/>
      <c r="I49"/>
      <c r="J49"/>
      <c r="K49" s="9"/>
      <c r="L49"/>
      <c r="M49"/>
      <c r="N49"/>
      <c r="O49"/>
      <c r="P49"/>
    </row>
    <row r="50" spans="1:16" s="3" customFormat="1" ht="15" customHeight="1" x14ac:dyDescent="0.25">
      <c r="A50"/>
      <c r="B50"/>
      <c r="C50" s="1" t="s">
        <v>22</v>
      </c>
      <c r="D50"/>
      <c r="E50"/>
      <c r="F50" s="9"/>
      <c r="G50"/>
      <c r="H50"/>
      <c r="I50"/>
      <c r="J50"/>
      <c r="K50" s="9"/>
      <c r="L50"/>
      <c r="M50"/>
      <c r="N50"/>
      <c r="O50"/>
      <c r="P50"/>
    </row>
    <row r="51" spans="1:16" s="3" customFormat="1" ht="15" customHeight="1" x14ac:dyDescent="0.25">
      <c r="A51"/>
      <c r="B51"/>
      <c r="C51" s="1" t="s">
        <v>23</v>
      </c>
      <c r="D51"/>
      <c r="E51"/>
      <c r="F51" s="9"/>
      <c r="G51"/>
      <c r="H51"/>
      <c r="I51"/>
      <c r="J51"/>
      <c r="K51" s="9"/>
      <c r="L51"/>
      <c r="M51"/>
      <c r="N51"/>
      <c r="O51"/>
      <c r="P51"/>
    </row>
    <row r="52" spans="1:16" s="3" customFormat="1" ht="15" customHeight="1" x14ac:dyDescent="0.25">
      <c r="A52"/>
      <c r="B52"/>
      <c r="C52" s="1" t="s">
        <v>24</v>
      </c>
      <c r="D52"/>
      <c r="E52"/>
      <c r="F52" s="9"/>
      <c r="G52"/>
      <c r="H52"/>
      <c r="I52"/>
      <c r="J52"/>
      <c r="K52" s="9"/>
      <c r="L52"/>
      <c r="M52"/>
      <c r="N52"/>
      <c r="O52"/>
      <c r="P52"/>
    </row>
    <row r="53" spans="1:16" s="3" customFormat="1" ht="15" customHeight="1" x14ac:dyDescent="0.25">
      <c r="A53"/>
      <c r="B53"/>
      <c r="C53" s="1"/>
      <c r="D53"/>
      <c r="E53"/>
      <c r="F53" s="9"/>
      <c r="G53"/>
      <c r="H53"/>
      <c r="I53"/>
      <c r="J53"/>
      <c r="K53" s="9"/>
      <c r="L53"/>
      <c r="M53"/>
      <c r="N53"/>
      <c r="O53"/>
      <c r="P53"/>
    </row>
    <row r="54" spans="1:16" s="3" customFormat="1" ht="15" customHeight="1" x14ac:dyDescent="0.25">
      <c r="A54"/>
      <c r="B54"/>
      <c r="C54"/>
      <c r="D54"/>
      <c r="E54"/>
      <c r="F54" s="9"/>
      <c r="G54"/>
      <c r="H54"/>
      <c r="I54"/>
      <c r="J54"/>
      <c r="K54" s="9"/>
      <c r="L54"/>
      <c r="M54"/>
      <c r="N54"/>
      <c r="O54"/>
      <c r="P54"/>
    </row>
    <row r="55" spans="1:16" s="3" customFormat="1" ht="15" customHeight="1" x14ac:dyDescent="0.25">
      <c r="A55"/>
      <c r="B55"/>
      <c r="C55"/>
      <c r="D55"/>
      <c r="E55"/>
      <c r="F55" s="9"/>
      <c r="G55"/>
      <c r="H55"/>
      <c r="I55"/>
      <c r="J55"/>
      <c r="K55" s="9"/>
      <c r="L55"/>
      <c r="M55"/>
      <c r="N55"/>
      <c r="O55"/>
      <c r="P55"/>
    </row>
    <row r="56" spans="1:16" s="3" customFormat="1" ht="15" customHeight="1" x14ac:dyDescent="0.25">
      <c r="A56"/>
      <c r="B56"/>
      <c r="C56"/>
      <c r="D56"/>
      <c r="E56"/>
      <c r="F56" s="9"/>
      <c r="G56"/>
      <c r="H56"/>
      <c r="I56"/>
      <c r="J56"/>
      <c r="K56" s="9"/>
      <c r="L56"/>
      <c r="M56"/>
      <c r="N56"/>
      <c r="O56"/>
      <c r="P56"/>
    </row>
    <row r="57" spans="1:16" s="3" customFormat="1" ht="15" customHeight="1" x14ac:dyDescent="0.25">
      <c r="A57"/>
      <c r="B57"/>
      <c r="C57"/>
      <c r="D57"/>
      <c r="E57"/>
      <c r="F57" s="9"/>
      <c r="G57"/>
      <c r="H57"/>
      <c r="I57"/>
      <c r="J57"/>
      <c r="K57" s="9"/>
      <c r="L57"/>
      <c r="M57"/>
      <c r="N57"/>
      <c r="O57"/>
      <c r="P57"/>
    </row>
    <row r="58" spans="1:16" s="3" customFormat="1" ht="15" customHeight="1" x14ac:dyDescent="0.25">
      <c r="A58"/>
      <c r="B58"/>
      <c r="C58"/>
      <c r="D58"/>
      <c r="E58"/>
      <c r="F58" s="9"/>
      <c r="G58"/>
      <c r="H58"/>
      <c r="I58"/>
      <c r="J58"/>
      <c r="K58" s="9"/>
      <c r="L58"/>
      <c r="M58"/>
      <c r="N58"/>
      <c r="O58"/>
      <c r="P58"/>
    </row>
    <row r="59" spans="1:16" s="3" customFormat="1" ht="15" customHeight="1" x14ac:dyDescent="0.25">
      <c r="A59"/>
      <c r="B59"/>
      <c r="C59"/>
      <c r="D59"/>
      <c r="E59"/>
      <c r="F59" s="9"/>
      <c r="G59"/>
      <c r="H59"/>
      <c r="I59"/>
      <c r="J59"/>
      <c r="K59" s="9"/>
      <c r="L59"/>
      <c r="M59"/>
      <c r="N59"/>
      <c r="O59"/>
      <c r="P59"/>
    </row>
    <row r="60" spans="1:16" s="3" customFormat="1" ht="15" customHeight="1" x14ac:dyDescent="0.25">
      <c r="A60"/>
      <c r="B60"/>
      <c r="C60"/>
      <c r="D60"/>
      <c r="E60"/>
      <c r="F60" s="9"/>
      <c r="G60"/>
      <c r="H60"/>
      <c r="I60"/>
      <c r="J60"/>
      <c r="K60" s="9"/>
      <c r="L60"/>
      <c r="M60"/>
      <c r="N60"/>
      <c r="O60"/>
      <c r="P60"/>
    </row>
    <row r="61" spans="1:16" s="3" customFormat="1" ht="15" customHeight="1" x14ac:dyDescent="0.25">
      <c r="A61"/>
      <c r="B61"/>
      <c r="C61"/>
      <c r="D61"/>
      <c r="E61"/>
      <c r="F61" s="9"/>
      <c r="G61"/>
      <c r="H61"/>
      <c r="I61"/>
      <c r="J61"/>
      <c r="K61" s="9"/>
      <c r="L61"/>
      <c r="M61"/>
      <c r="N61"/>
      <c r="O61"/>
      <c r="P61"/>
    </row>
    <row r="62" spans="1:16" s="3" customFormat="1" ht="15" customHeight="1" x14ac:dyDescent="0.25">
      <c r="A62"/>
      <c r="B62"/>
      <c r="C62"/>
      <c r="D62"/>
      <c r="E62"/>
      <c r="F62" s="9"/>
      <c r="G62"/>
      <c r="H62"/>
      <c r="I62"/>
      <c r="J62"/>
      <c r="K62" s="9"/>
      <c r="L62"/>
      <c r="M62"/>
      <c r="N62"/>
      <c r="O62"/>
      <c r="P62"/>
    </row>
    <row r="63" spans="1:16" s="3" customFormat="1" x14ac:dyDescent="0.25">
      <c r="A63"/>
      <c r="B63"/>
      <c r="C63"/>
      <c r="D63"/>
      <c r="E63"/>
      <c r="F63" s="9"/>
      <c r="G63"/>
      <c r="H63"/>
      <c r="I63"/>
      <c r="J63"/>
      <c r="K63" s="9"/>
      <c r="L63"/>
      <c r="M63"/>
      <c r="N63"/>
      <c r="O63"/>
      <c r="P63"/>
    </row>
    <row r="64" spans="1:16" s="3" customFormat="1" x14ac:dyDescent="0.25">
      <c r="A64"/>
      <c r="B64"/>
      <c r="C64"/>
      <c r="D64"/>
      <c r="E64"/>
      <c r="F64" s="9"/>
      <c r="G64"/>
      <c r="H64"/>
      <c r="I64"/>
      <c r="J64"/>
      <c r="K64" s="9"/>
      <c r="L64"/>
      <c r="M64"/>
      <c r="N64"/>
      <c r="O64"/>
      <c r="P64"/>
    </row>
    <row r="65" spans="1:16" s="3" customFormat="1" x14ac:dyDescent="0.25">
      <c r="A65"/>
      <c r="B65"/>
      <c r="C65"/>
      <c r="D65"/>
      <c r="E65"/>
      <c r="F65" s="9"/>
      <c r="G65"/>
      <c r="H65"/>
      <c r="I65"/>
      <c r="J65"/>
      <c r="K65" s="9"/>
      <c r="L65"/>
      <c r="M65"/>
      <c r="N65"/>
      <c r="O65"/>
      <c r="P65"/>
    </row>
    <row r="66" spans="1:16" s="3" customFormat="1" x14ac:dyDescent="0.25">
      <c r="A66"/>
      <c r="B66"/>
      <c r="C66"/>
      <c r="D66"/>
      <c r="E66"/>
      <c r="F66" s="9"/>
      <c r="G66"/>
      <c r="H66"/>
      <c r="I66"/>
      <c r="J66"/>
      <c r="K66" s="9"/>
      <c r="L66"/>
      <c r="M66"/>
      <c r="N66"/>
      <c r="O66"/>
      <c r="P66"/>
    </row>
    <row r="67" spans="1:16" s="3" customFormat="1" x14ac:dyDescent="0.25">
      <c r="A67"/>
      <c r="B67"/>
      <c r="C67"/>
      <c r="D67"/>
      <c r="E67"/>
      <c r="F67" s="9"/>
      <c r="G67"/>
      <c r="H67"/>
      <c r="I67"/>
      <c r="J67"/>
      <c r="K67" s="9"/>
      <c r="L67"/>
      <c r="M67"/>
      <c r="N67"/>
      <c r="O67"/>
      <c r="P67"/>
    </row>
    <row r="68" spans="1:16" s="3" customFormat="1" ht="30.75" customHeight="1" x14ac:dyDescent="0.25">
      <c r="A68"/>
      <c r="B68"/>
      <c r="C68"/>
      <c r="D68"/>
      <c r="E68"/>
      <c r="F68" s="9"/>
      <c r="G68"/>
      <c r="H68"/>
      <c r="I68"/>
      <c r="J68"/>
      <c r="K68" s="9"/>
      <c r="L68"/>
      <c r="M68"/>
      <c r="N68"/>
      <c r="O68"/>
      <c r="P68"/>
    </row>
    <row r="69" spans="1:16" s="3" customFormat="1" x14ac:dyDescent="0.25">
      <c r="A69"/>
      <c r="B69"/>
      <c r="C69"/>
      <c r="D69"/>
      <c r="E69"/>
      <c r="F69" s="9"/>
      <c r="G69"/>
      <c r="H69"/>
      <c r="I69"/>
      <c r="J69"/>
      <c r="K69" s="9"/>
      <c r="L69"/>
      <c r="M69"/>
      <c r="N69"/>
      <c r="O69"/>
      <c r="P69"/>
    </row>
    <row r="70" spans="1:16" s="3" customFormat="1" x14ac:dyDescent="0.25">
      <c r="A70"/>
      <c r="B70"/>
      <c r="C70"/>
      <c r="D70"/>
      <c r="E70"/>
      <c r="F70" s="9"/>
      <c r="G70"/>
      <c r="H70"/>
      <c r="I70"/>
      <c r="J70"/>
      <c r="K70" s="9"/>
      <c r="L70"/>
      <c r="M70"/>
      <c r="N70"/>
      <c r="O70"/>
      <c r="P70"/>
    </row>
  </sheetData>
  <phoneticPr fontId="4" type="noConversion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</dc:creator>
  <cp:lastModifiedBy>Bill</cp:lastModifiedBy>
  <dcterms:created xsi:type="dcterms:W3CDTF">2010-01-16T07:23:53Z</dcterms:created>
  <dcterms:modified xsi:type="dcterms:W3CDTF">2012-04-11T18:23:11Z</dcterms:modified>
</cp:coreProperties>
</file>